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與規則" sheetId="1" state="visible" r:id="rId1"/>
    <sheet xmlns:r="http://schemas.openxmlformats.org/officeDocument/2006/relationships" name="正式清單" sheetId="2" state="visible" r:id="rId2"/>
    <sheet xmlns:r="http://schemas.openxmlformats.org/officeDocument/2006/relationships" name="預觀察_ON" sheetId="3" state="visible" r:id="rId3"/>
    <sheet xmlns:r="http://schemas.openxmlformats.org/officeDocument/2006/relationships" name="排除與噪音" sheetId="4" state="visible" r:id="rId4"/>
    <sheet xmlns:r="http://schemas.openxmlformats.org/officeDocument/2006/relationships" name="每週更新紀錄" sheetId="5" state="visible" r:id="rId5"/>
    <sheet xmlns:r="http://schemas.openxmlformats.org/officeDocument/2006/relationships" name="背景數據" sheetId="6" state="visible" r:id="rId6"/>
  </sheets>
  <definedNames>
    <definedName name="_xlnm.Print_Titles" localSheetId="0">'說明與規則'!$1:$3</definedName>
    <definedName name="_xlnm.Print_Area" localSheetId="0">'說明與規則'!$A$1:$B$23</definedName>
    <definedName name="_xlnm._FilterDatabase" localSheetId="1" hidden="1">'正式清單'!$A$3:$Z$3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1B2A4E"/>
      <sz val="18"/>
    </font>
    <font>
      <name val="Calibri"/>
      <color rgb="00475569"/>
      <sz val="11"/>
    </font>
    <font>
      <name val="Calibri"/>
      <b val="1"/>
      <color rgb="00991B1B"/>
      <sz val="11"/>
    </font>
    <font>
      <name val="Calibri"/>
      <b val="1"/>
      <color rgb="001B2A4E"/>
      <sz val="12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1B2A4E"/>
      <sz val="14"/>
    </font>
    <font>
      <name val="Calibri"/>
      <color rgb="0064748B"/>
      <sz val="9"/>
    </font>
    <font>
      <name val="Calibri"/>
      <b val="1"/>
      <color rgb="00FFFFFF"/>
      <sz val="10"/>
    </font>
    <font>
      <name val="Calibri"/>
      <b val="1"/>
      <color rgb="00991B1B"/>
      <sz val="10"/>
    </font>
  </fonts>
  <fills count="5">
    <fill>
      <patternFill/>
    </fill>
    <fill>
      <patternFill patternType="gray125"/>
    </fill>
    <fill>
      <patternFill patternType="solid">
        <fgColor rgb="00FEF2F2"/>
      </patternFill>
    </fill>
    <fill>
      <patternFill patternType="solid">
        <fgColor rgb="001B2A4E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7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3" borderId="1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6" fillId="0" borderId="1" applyAlignment="1" pivotButton="0" quotePrefix="0" xfId="0">
      <alignment vertical="center" wrapText="1"/>
    </xf>
    <xf numFmtId="164" fontId="6" fillId="4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國會跟單觀察清單（不下單）</t>
        </is>
      </c>
    </row>
    <row r="2" ht="22" customHeight="1">
      <c r="A2" s="2" t="inlineStr">
        <is>
          <t>紙上追蹤實驗  •  2026-10-28 至 2027-01-28（3 個月）  •  只觀察、不下單、不改變既定財務計畫（不買個股）</t>
        </is>
      </c>
    </row>
    <row r="3" ht="24" customHeight="1">
      <c r="A3" s="3" t="inlineStr">
        <is>
          <t>⚠  本表是驗證工具，不是買賣建議。所有「報酬」都從申報公開日起算 — 不是議員的交易日 — 這正是要測的延遲成本。</t>
        </is>
      </c>
    </row>
    <row r="5">
      <c r="A5" s="4" t="inlineStr">
        <is>
          <t>規則</t>
        </is>
      </c>
    </row>
    <row r="6" ht="56" customHeight="1">
      <c r="A6" s="5" t="inlineStr">
        <is>
          <t>觀察期間</t>
        </is>
      </c>
      <c r="B6" s="6" t="inlineStr">
        <is>
          <t>2026-10-28 起至 2027-01-28，共 3 個月。每週更新一次即可。</t>
        </is>
      </c>
    </row>
    <row r="7" ht="56" customHeight="1">
      <c r="A7" s="5" t="inlineStr">
        <is>
          <t>入選規則（正式清單）</t>
        </is>
      </c>
      <c r="B7" s="6" t="inlineStr">
        <is>
          <t>同一檔股票在「滾動 30 天申報窗」內，被 ≥5 位不同國會議員申報 BUY（買入），才進入正式清單。未達 5 人一律不算集群訊號。</t>
        </is>
      </c>
    </row>
    <row r="8" ht="56" customHeight="1">
      <c r="A8" s="5" t="inlineStr">
        <is>
          <t>進場價定義</t>
        </is>
      </c>
      <c r="B8" s="6" t="inlineStr">
        <is>
          <t>進場價 = 第 5 位不同買家出現那一天的「申報公開日」收盤價（不是交易日收盤價）。理由：你最早只能在公開日知道這件事。</t>
        </is>
      </c>
    </row>
    <row r="9" ht="40" customHeight="1">
      <c r="A9" s="5" t="inlineStr">
        <is>
          <t>對照基準</t>
        </is>
      </c>
      <c r="B9" s="6" t="inlineStr">
        <is>
          <t>VOO，取與個股完全相同的起訖日期收盤價。</t>
        </is>
      </c>
    </row>
    <row r="10" ht="56" customHeight="1">
      <c r="A10" s="5" t="inlineStr">
        <is>
          <t>計分方式</t>
        </is>
      </c>
      <c r="B10" s="6" t="inlineStr">
        <is>
          <t>在進場後 +30 / +60 / +90 天分別計分：  個股報酬 − VOO 報酬 = 超額報酬（百分點）。正數才算跑贏，負數就是跑輸。</t>
        </is>
      </c>
    </row>
    <row r="11" ht="116" customHeight="1">
      <c r="A11" s="5" t="inlineStr">
        <is>
          <t>排除規則</t>
        </is>
      </c>
      <c r="B11" s="6" t="inlineStr">
        <is>
          <t>• 重複申報不重計
• 同一議員重複買入只算 1 人
• 同一議員的配偶／子女交易線，併入該議員只算 1 人
• 債券、ETF、基金不入選
• 期權（options）另列說明，不混入股票集群</t>
        </is>
      </c>
    </row>
    <row r="12" ht="76" customHeight="1">
      <c r="A12" s="5" t="inlineStr">
        <is>
          <t>噪音警告</t>
        </is>
      </c>
      <c r="B12" s="6" t="inlineStr">
        <is>
          <t>Rep. Gilbert Cisneros 在 2026 年申報了 795 筆交易，Ro Khanna 也非常活躍。他們單獨或兩人買入是弱訊號 — 活躍交易者什麼都買，不能當成內線集群。這也是門檻設在 5 人的原因。</t>
        </is>
      </c>
    </row>
    <row r="13" ht="96" customHeight="1">
      <c r="A13" s="5" t="inlineStr">
        <is>
          <t>如何填表（圖例）</t>
        </is>
      </c>
      <c r="B13" s="6" t="inlineStr">
        <is>
          <t>黃色格 = 你要填的輸入格（未來收盤價）。白色／灰色格 = 已核實事實或公式，不要手改公式格。
正式清單有新入選時，在「正式清單」分頁新增一列，填代號、進場日、進場收盤價與 VOO 進場收盤價，其餘 +30/+60/+90 日期與報酬會自動計算。</t>
        </is>
      </c>
    </row>
    <row r="14" ht="76" customHeight="1">
      <c r="A14" s="5" t="inlineStr">
        <is>
          <t>資料來源</t>
        </is>
      </c>
      <c r="B14" s="6" t="inlineStr">
        <is>
          <t>免費公開申報：Capitol Trades / AltIndex 國會交易整理、眾議院 Clerk、參議院 eFD、OGE。付費工具（如 Capafy Unison）用的是同一份公開資料，只是排版不同，且同樣逃不過申報延遲。</t>
        </is>
      </c>
    </row>
    <row r="15" ht="76" customHeight="1">
      <c r="A15" s="5" t="inlineStr">
        <is>
          <t>與財務計畫的關係</t>
        </is>
      </c>
      <c r="B15" s="6" t="inlineStr">
        <is>
          <t>本實驗不下單、不買個股。既定計畫維持不變：2026 年 11–12 月先還債、2027 年 1–3 月建緊急預備金、2027 年 4 月才開始定期投入分散 ETF。3 個月後用數據決定這個訊號值不值得繼續看。</t>
        </is>
      </c>
    </row>
    <row r="17">
      <c r="A17" s="4" t="inlineStr">
        <is>
          <t>起始查核結論（2026-10-28 查核）— 正式清單目前為空，這是正確結果，不是漏填</t>
        </is>
      </c>
    </row>
    <row r="18" ht="40" customHeight="1">
      <c r="A18" s="5" t="inlineStr">
        <is>
          <t>近 30 天已申報交易</t>
        </is>
      </c>
      <c r="B18" s="6" t="inlineStr">
        <is>
          <t>198 筆（買入 104 筆、賣出 94 筆）— AltIndex，2026-10-28 更新</t>
        </is>
      </c>
    </row>
    <row r="19" ht="40" customHeight="1">
      <c r="A19" s="5" t="inlineStr">
        <is>
          <t>本月最熱門買入 ①</t>
        </is>
      </c>
      <c r="B19" s="6" t="inlineStr">
        <is>
          <t>ON Semiconductor（ON）— 估計 $66K、2 筆買入（2 位不同買家 → 列「預觀察」，未達 5 人）</t>
        </is>
      </c>
    </row>
    <row r="20" ht="40" customHeight="1">
      <c r="A20" s="5" t="inlineStr">
        <is>
          <t>本月最熱門買入 ②</t>
        </is>
      </c>
      <c r="B20" s="6" t="inlineStr">
        <is>
          <t>NXP Semiconductors（NXPI）— 估計 $41K、2 筆買入，但 2 筆皆同一人 → 列「排除與噪音」，不算集群</t>
        </is>
      </c>
    </row>
    <row r="21" ht="40" customHeight="1">
      <c r="A21" s="5" t="inlineStr">
        <is>
          <t>本月最熱門買入 ③</t>
        </is>
      </c>
      <c r="B21" s="6" t="inlineStr">
        <is>
          <t>PepsiCo（PEP）— $33K、1 筆買入（單人，不追蹤）</t>
        </is>
      </c>
    </row>
    <row r="22" ht="40" customHeight="1">
      <c r="A22" s="5" t="inlineStr">
        <is>
          <t>達標數量</t>
        </is>
      </c>
      <c r="B22" s="6" t="inlineStr">
        <is>
          <t>0 檔達到 ≥5 位不同買家門檻 → 正式清單起始為空。</t>
        </is>
      </c>
    </row>
  </sheetData>
  <mergeCells count="5">
    <mergeCell ref="A2:B2"/>
    <mergeCell ref="A5:B5"/>
    <mergeCell ref="A1:B1"/>
    <mergeCell ref="A17:B17"/>
    <mergeCell ref="A3:B3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13" customWidth="1" min="3" max="3"/>
    <col width="10" customWidth="1" min="4" max="4"/>
    <col width="13" customWidth="1" min="5" max="5"/>
    <col width="13" customWidth="1" min="6" max="6"/>
    <col width="11" customWidth="1" min="7" max="7"/>
    <col width="13" customWidth="1" min="8" max="8"/>
    <col width="13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3" customWidth="1" min="15" max="15"/>
    <col width="11" customWidth="1" min="16" max="16"/>
    <col width="11" customWidth="1" min="17" max="17"/>
    <col width="11" customWidth="1" min="18" max="18"/>
    <col width="11" customWidth="1" min="19" max="19"/>
    <col width="13" customWidth="1" min="20" max="20"/>
    <col width="13" customWidth="1" min="21" max="21"/>
    <col width="11" customWidth="1" min="22" max="22"/>
    <col width="11" customWidth="1" min="23" max="23"/>
    <col width="11" customWidth="1" min="24" max="24"/>
    <col width="24" customWidth="1" min="25" max="25"/>
  </cols>
  <sheetData>
    <row r="1">
      <c r="A1" s="7" t="inlineStr">
        <is>
          <t>正式清單 — ≥5 位不同議員同買才入選（起始：0 檔）</t>
        </is>
      </c>
    </row>
    <row r="2" ht="28" customHeight="1">
      <c r="A2" s="8" t="inlineStr">
        <is>
          <t>黃色格為輸入格。填入進場日、進場收盤價與各期收盤價後，日期與報酬自動計算。報酬 = 收盤價 ÷ 進場收盤價 − 1；超額 = 個股報酬 − VOO 報酬。</t>
        </is>
      </c>
    </row>
    <row r="3" ht="36" customHeight="1">
      <c r="A3" s="9" t="inlineStr">
        <is>
          <t>代號</t>
        </is>
      </c>
      <c r="B3" s="9" t="inlineStr">
        <is>
          <t>公司</t>
        </is>
      </c>
      <c r="C3" s="9" t="inlineStr">
        <is>
          <t>進場日
(第5人申報公開日)</t>
        </is>
      </c>
      <c r="D3" s="9" t="inlineStr">
        <is>
          <t>不同買家
人數</t>
        </is>
      </c>
      <c r="E3" s="9" t="inlineStr">
        <is>
          <t>進場收盤價 ($)
[輸入]</t>
        </is>
      </c>
      <c r="F3" s="9" t="inlineStr">
        <is>
          <t>VOO進場收盤 ($)
[輸入]</t>
        </is>
      </c>
      <c r="G3" s="9" t="inlineStr">
        <is>
          <t>+30日期</t>
        </is>
      </c>
      <c r="H3" s="9" t="inlineStr">
        <is>
          <t>+30個股收盤 ($)
[輸入]</t>
        </is>
      </c>
      <c r="I3" s="9" t="inlineStr">
        <is>
          <t>+30 VOO收盤 ($)
[輸入]</t>
        </is>
      </c>
      <c r="J3" s="9" t="inlineStr">
        <is>
          <t>+30個股報酬</t>
        </is>
      </c>
      <c r="K3" s="9" t="inlineStr">
        <is>
          <t>+30 VOO報酬</t>
        </is>
      </c>
      <c r="L3" s="9" t="inlineStr">
        <is>
          <t>+30超額</t>
        </is>
      </c>
      <c r="M3" s="9" t="inlineStr">
        <is>
          <t>+60日期</t>
        </is>
      </c>
      <c r="N3" s="9" t="inlineStr">
        <is>
          <t>+60個股收盤 ($)
[輸入]</t>
        </is>
      </c>
      <c r="O3" s="9" t="inlineStr">
        <is>
          <t>+60 VOO收盤 ($)
[輸入]</t>
        </is>
      </c>
      <c r="P3" s="9" t="inlineStr">
        <is>
          <t>+60個股報酬</t>
        </is>
      </c>
      <c r="Q3" s="9" t="inlineStr">
        <is>
          <t>+60 VOO報酬</t>
        </is>
      </c>
      <c r="R3" s="9" t="inlineStr">
        <is>
          <t>+60超額</t>
        </is>
      </c>
      <c r="S3" s="9" t="inlineStr">
        <is>
          <t>+90日期</t>
        </is>
      </c>
      <c r="T3" s="9" t="inlineStr">
        <is>
          <t>+90個股收盤 ($)
[輸入]</t>
        </is>
      </c>
      <c r="U3" s="9" t="inlineStr">
        <is>
          <t>+90 VOO收盤 ($)
[輸入]</t>
        </is>
      </c>
      <c r="V3" s="9" t="inlineStr">
        <is>
          <t>+90個股報酬</t>
        </is>
      </c>
      <c r="W3" s="9" t="inlineStr">
        <is>
          <t>+90 VOO報酬</t>
        </is>
      </c>
      <c r="X3" s="9" t="inlineStr">
        <is>
          <t>+90超額</t>
        </is>
      </c>
      <c r="Y3" s="9" t="inlineStr">
        <is>
          <t>備註 / 來源</t>
        </is>
      </c>
    </row>
    <row r="4" ht="24" customHeight="1">
      <c r="A4" s="10" t="inlineStr">
        <is>
          <t>目前尚無任何股票達標 — 近 30 天最熱門的 ON 也只有 2 位不同買家。下方的空白列是之後達標時用的填寫列（已預埋公式），不是範例數據。</t>
        </is>
      </c>
    </row>
    <row r="5" ht="20" customHeight="1">
      <c r="A5" s="11" t="n"/>
      <c r="B5" s="11" t="n"/>
      <c r="C5" s="12" t="n"/>
      <c r="D5" s="11" t="n"/>
      <c r="E5" s="13" t="n"/>
      <c r="F5" s="13" t="n"/>
      <c r="G5" s="12" t="str">
        <f>IF($C5="","",$C5+30)</f>
        <v/>
      </c>
      <c r="H5" s="13" t="n"/>
      <c r="I5" s="13" t="n"/>
      <c r="J5" s="14" t="str">
        <f>IF(OR($H5="",$E5=""),"",$H5/$E5-1)</f>
        <v/>
      </c>
      <c r="K5" s="14" t="str">
        <f>IF(OR($I5="",$F5=""),"",$I5/$F5-1)</f>
        <v/>
      </c>
      <c r="L5" s="14" t="str">
        <f>IF(OR($J5="",$K5=""),"",$J5-$K5)</f>
        <v/>
      </c>
      <c r="M5" s="12" t="str">
        <f>IF($C5="","",$C5+60)</f>
        <v/>
      </c>
      <c r="N5" s="13" t="n"/>
      <c r="O5" s="13" t="n"/>
      <c r="P5" s="14" t="str">
        <f>IF(OR($N5="",$E5=""),"",$N5/$E5-1)</f>
        <v/>
      </c>
      <c r="Q5" s="14" t="str">
        <f>IF(OR($O5="",$F5=""),"",$O5/$F5-1)</f>
        <v/>
      </c>
      <c r="R5" s="14" t="str">
        <f>IF(OR($P5="",$Q5=""),"",$P5-$Q5)</f>
        <v/>
      </c>
      <c r="S5" s="12" t="str">
        <f>IF($C5="","",$C5+90)</f>
        <v/>
      </c>
      <c r="T5" s="13" t="n"/>
      <c r="U5" s="13" t="n"/>
      <c r="V5" s="14" t="str">
        <f>IF(OR($T5="",$E5=""),"",$T5/$E5-1)</f>
        <v/>
      </c>
      <c r="W5" s="14" t="str">
        <f>IF(OR($U5="",$F5=""),"",$U5/$F5-1)</f>
        <v/>
      </c>
      <c r="X5" s="14" t="str">
        <f>IF(OR($V5="",$W5=""),"",$V5-$W5)</f>
        <v/>
      </c>
      <c r="Y5" s="11" t="n"/>
    </row>
    <row r="6" ht="20" customHeight="1">
      <c r="A6" s="11" t="n"/>
      <c r="B6" s="11" t="n"/>
      <c r="C6" s="12" t="n"/>
      <c r="D6" s="11" t="n"/>
      <c r="E6" s="13" t="n"/>
      <c r="F6" s="13" t="n"/>
      <c r="G6" s="12" t="str">
        <f>IF($C6="","",$C6+30)</f>
        <v/>
      </c>
      <c r="H6" s="13" t="n"/>
      <c r="I6" s="13" t="n"/>
      <c r="J6" s="14" t="str">
        <f>IF(OR($H6="",$E6=""),"",$H6/$E6-1)</f>
        <v/>
      </c>
      <c r="K6" s="14" t="str">
        <f>IF(OR($I6="",$F6=""),"",$I6/$F6-1)</f>
        <v/>
      </c>
      <c r="L6" s="14" t="str">
        <f>IF(OR($J6="",$K6=""),"",$J6-$K6)</f>
        <v/>
      </c>
      <c r="M6" s="12" t="str">
        <f>IF($C6="","",$C6+60)</f>
        <v/>
      </c>
      <c r="N6" s="13" t="n"/>
      <c r="O6" s="13" t="n"/>
      <c r="P6" s="14" t="str">
        <f>IF(OR($N6="",$E6=""),"",$N6/$E6-1)</f>
        <v/>
      </c>
      <c r="Q6" s="14" t="str">
        <f>IF(OR($O6="",$F6=""),"",$O6/$F6-1)</f>
        <v/>
      </c>
      <c r="R6" s="14" t="str">
        <f>IF(OR($P6="",$Q6=""),"",$P6-$Q6)</f>
        <v/>
      </c>
      <c r="S6" s="12" t="str">
        <f>IF($C6="","",$C6+90)</f>
        <v/>
      </c>
      <c r="T6" s="13" t="n"/>
      <c r="U6" s="13" t="n"/>
      <c r="V6" s="14" t="str">
        <f>IF(OR($T6="",$E6=""),"",$T6/$E6-1)</f>
        <v/>
      </c>
      <c r="W6" s="14" t="str">
        <f>IF(OR($U6="",$F6=""),"",$U6/$F6-1)</f>
        <v/>
      </c>
      <c r="X6" s="14" t="str">
        <f>IF(OR($V6="",$W6=""),"",$V6-$W6)</f>
        <v/>
      </c>
      <c r="Y6" s="11" t="n"/>
    </row>
    <row r="7" ht="20" customHeight="1">
      <c r="A7" s="11" t="n"/>
      <c r="B7" s="11" t="n"/>
      <c r="C7" s="12" t="n"/>
      <c r="D7" s="11" t="n"/>
      <c r="E7" s="13" t="n"/>
      <c r="F7" s="13" t="n"/>
      <c r="G7" s="12" t="str">
        <f>IF($C7="","",$C7+30)</f>
        <v/>
      </c>
      <c r="H7" s="13" t="n"/>
      <c r="I7" s="13" t="n"/>
      <c r="J7" s="14" t="str">
        <f>IF(OR($H7="",$E7=""),"",$H7/$E7-1)</f>
        <v/>
      </c>
      <c r="K7" s="14" t="str">
        <f>IF(OR($I7="",$F7=""),"",$I7/$F7-1)</f>
        <v/>
      </c>
      <c r="L7" s="14" t="str">
        <f>IF(OR($J7="",$K7=""),"",$J7-$K7)</f>
        <v/>
      </c>
      <c r="M7" s="12" t="str">
        <f>IF($C7="","",$C7+60)</f>
        <v/>
      </c>
      <c r="N7" s="13" t="n"/>
      <c r="O7" s="13" t="n"/>
      <c r="P7" s="14" t="str">
        <f>IF(OR($N7="",$E7=""),"",$N7/$E7-1)</f>
        <v/>
      </c>
      <c r="Q7" s="14" t="str">
        <f>IF(OR($O7="",$F7=""),"",$O7/$F7-1)</f>
        <v/>
      </c>
      <c r="R7" s="14" t="str">
        <f>IF(OR($P7="",$Q7=""),"",$P7-$Q7)</f>
        <v/>
      </c>
      <c r="S7" s="12" t="str">
        <f>IF($C7="","",$C7+90)</f>
        <v/>
      </c>
      <c r="T7" s="13" t="n"/>
      <c r="U7" s="13" t="n"/>
      <c r="V7" s="14" t="str">
        <f>IF(OR($T7="",$E7=""),"",$T7/$E7-1)</f>
        <v/>
      </c>
      <c r="W7" s="14" t="str">
        <f>IF(OR($U7="",$F7=""),"",$U7/$F7-1)</f>
        <v/>
      </c>
      <c r="X7" s="14" t="str">
        <f>IF(OR($V7="",$W7=""),"",$V7-$W7)</f>
        <v/>
      </c>
      <c r="Y7" s="11" t="n"/>
    </row>
    <row r="8" ht="20" customHeight="1">
      <c r="A8" s="11" t="n"/>
      <c r="B8" s="11" t="n"/>
      <c r="C8" s="12" t="n"/>
      <c r="D8" s="11" t="n"/>
      <c r="E8" s="13" t="n"/>
      <c r="F8" s="13" t="n"/>
      <c r="G8" s="12" t="str">
        <f>IF($C8="","",$C8+30)</f>
        <v/>
      </c>
      <c r="H8" s="13" t="n"/>
      <c r="I8" s="13" t="n"/>
      <c r="J8" s="14" t="str">
        <f>IF(OR($H8="",$E8=""),"",$H8/$E8-1)</f>
        <v/>
      </c>
      <c r="K8" s="14" t="str">
        <f>IF(OR($I8="",$F8=""),"",$I8/$F8-1)</f>
        <v/>
      </c>
      <c r="L8" s="14" t="str">
        <f>IF(OR($J8="",$K8=""),"",$J8-$K8)</f>
        <v/>
      </c>
      <c r="M8" s="12" t="str">
        <f>IF($C8="","",$C8+60)</f>
        <v/>
      </c>
      <c r="N8" s="13" t="n"/>
      <c r="O8" s="13" t="n"/>
      <c r="P8" s="14" t="str">
        <f>IF(OR($N8="",$E8=""),"",$N8/$E8-1)</f>
        <v/>
      </c>
      <c r="Q8" s="14" t="str">
        <f>IF(OR($O8="",$F8=""),"",$O8/$F8-1)</f>
        <v/>
      </c>
      <c r="R8" s="14" t="str">
        <f>IF(OR($P8="",$Q8=""),"",$P8-$Q8)</f>
        <v/>
      </c>
      <c r="S8" s="12" t="str">
        <f>IF($C8="","",$C8+90)</f>
        <v/>
      </c>
      <c r="T8" s="13" t="n"/>
      <c r="U8" s="13" t="n"/>
      <c r="V8" s="14" t="str">
        <f>IF(OR($T8="",$E8=""),"",$T8/$E8-1)</f>
        <v/>
      </c>
      <c r="W8" s="14" t="str">
        <f>IF(OR($U8="",$F8=""),"",$U8/$F8-1)</f>
        <v/>
      </c>
      <c r="X8" s="14" t="str">
        <f>IF(OR($V8="",$W8=""),"",$V8-$W8)</f>
        <v/>
      </c>
      <c r="Y8" s="11" t="n"/>
    </row>
    <row r="9" ht="20" customHeight="1">
      <c r="A9" s="11" t="n"/>
      <c r="B9" s="11" t="n"/>
      <c r="C9" s="12" t="n"/>
      <c r="D9" s="11" t="n"/>
      <c r="E9" s="13" t="n"/>
      <c r="F9" s="13" t="n"/>
      <c r="G9" s="12" t="str">
        <f>IF($C9="","",$C9+30)</f>
        <v/>
      </c>
      <c r="H9" s="13" t="n"/>
      <c r="I9" s="13" t="n"/>
      <c r="J9" s="14" t="str">
        <f>IF(OR($H9="",$E9=""),"",$H9/$E9-1)</f>
        <v/>
      </c>
      <c r="K9" s="14" t="str">
        <f>IF(OR($I9="",$F9=""),"",$I9/$F9-1)</f>
        <v/>
      </c>
      <c r="L9" s="14" t="str">
        <f>IF(OR($J9="",$K9=""),"",$J9-$K9)</f>
        <v/>
      </c>
      <c r="M9" s="12" t="str">
        <f>IF($C9="","",$C9+60)</f>
        <v/>
      </c>
      <c r="N9" s="13" t="n"/>
      <c r="O9" s="13" t="n"/>
      <c r="P9" s="14" t="str">
        <f>IF(OR($N9="",$E9=""),"",$N9/$E9-1)</f>
        <v/>
      </c>
      <c r="Q9" s="14" t="str">
        <f>IF(OR($O9="",$F9=""),"",$O9/$F9-1)</f>
        <v/>
      </c>
      <c r="R9" s="14" t="str">
        <f>IF(OR($P9="",$Q9=""),"",$P9-$Q9)</f>
        <v/>
      </c>
      <c r="S9" s="12" t="str">
        <f>IF($C9="","",$C9+90)</f>
        <v/>
      </c>
      <c r="T9" s="13" t="n"/>
      <c r="U9" s="13" t="n"/>
      <c r="V9" s="14" t="str">
        <f>IF(OR($T9="",$E9=""),"",$T9/$E9-1)</f>
        <v/>
      </c>
      <c r="W9" s="14" t="str">
        <f>IF(OR($U9="",$F9=""),"",$U9/$F9-1)</f>
        <v/>
      </c>
      <c r="X9" s="14" t="str">
        <f>IF(OR($V9="",$W9=""),"",$V9-$W9)</f>
        <v/>
      </c>
      <c r="Y9" s="11" t="n"/>
    </row>
    <row r="10" ht="20" customHeight="1">
      <c r="A10" s="11" t="n"/>
      <c r="B10" s="11" t="n"/>
      <c r="C10" s="12" t="n"/>
      <c r="D10" s="11" t="n"/>
      <c r="E10" s="13" t="n"/>
      <c r="F10" s="13" t="n"/>
      <c r="G10" s="12" t="str">
        <f>IF($C10="","",$C10+30)</f>
        <v/>
      </c>
      <c r="H10" s="13" t="n"/>
      <c r="I10" s="13" t="n"/>
      <c r="J10" s="14" t="str">
        <f>IF(OR($H10="",$E10=""),"",$H10/$E10-1)</f>
        <v/>
      </c>
      <c r="K10" s="14" t="str">
        <f>IF(OR($I10="",$F10=""),"",$I10/$F10-1)</f>
        <v/>
      </c>
      <c r="L10" s="14" t="str">
        <f>IF(OR($J10="",$K10=""),"",$J10-$K10)</f>
        <v/>
      </c>
      <c r="M10" s="12" t="str">
        <f>IF($C10="","",$C10+60)</f>
        <v/>
      </c>
      <c r="N10" s="13" t="n"/>
      <c r="O10" s="13" t="n"/>
      <c r="P10" s="14" t="str">
        <f>IF(OR($N10="",$E10=""),"",$N10/$E10-1)</f>
        <v/>
      </c>
      <c r="Q10" s="14" t="str">
        <f>IF(OR($O10="",$F10=""),"",$O10/$F10-1)</f>
        <v/>
      </c>
      <c r="R10" s="14" t="str">
        <f>IF(OR($P10="",$Q10=""),"",$P10-$Q10)</f>
        <v/>
      </c>
      <c r="S10" s="12" t="str">
        <f>IF($C10="","",$C10+90)</f>
        <v/>
      </c>
      <c r="T10" s="13" t="n"/>
      <c r="U10" s="13" t="n"/>
      <c r="V10" s="14" t="str">
        <f>IF(OR($T10="",$E10=""),"",$T10/$E10-1)</f>
        <v/>
      </c>
      <c r="W10" s="14" t="str">
        <f>IF(OR($U10="",$F10=""),"",$U10/$F10-1)</f>
        <v/>
      </c>
      <c r="X10" s="14" t="str">
        <f>IF(OR($V10="",$W10=""),"",$V10-$W10)</f>
        <v/>
      </c>
      <c r="Y10" s="11" t="n"/>
    </row>
    <row r="11" ht="20" customHeight="1">
      <c r="A11" s="11" t="n"/>
      <c r="B11" s="11" t="n"/>
      <c r="C11" s="12" t="n"/>
      <c r="D11" s="11" t="n"/>
      <c r="E11" s="13" t="n"/>
      <c r="F11" s="13" t="n"/>
      <c r="G11" s="12" t="str">
        <f>IF($C11="","",$C11+30)</f>
        <v/>
      </c>
      <c r="H11" s="13" t="n"/>
      <c r="I11" s="13" t="n"/>
      <c r="J11" s="14" t="str">
        <f>IF(OR($H11="",$E11=""),"",$H11/$E11-1)</f>
        <v/>
      </c>
      <c r="K11" s="14" t="str">
        <f>IF(OR($I11="",$F11=""),"",$I11/$F11-1)</f>
        <v/>
      </c>
      <c r="L11" s="14" t="str">
        <f>IF(OR($J11="",$K11=""),"",$J11-$K11)</f>
        <v/>
      </c>
      <c r="M11" s="12" t="str">
        <f>IF($C11="","",$C11+60)</f>
        <v/>
      </c>
      <c r="N11" s="13" t="n"/>
      <c r="O11" s="13" t="n"/>
      <c r="P11" s="14" t="str">
        <f>IF(OR($N11="",$E11=""),"",$N11/$E11-1)</f>
        <v/>
      </c>
      <c r="Q11" s="14" t="str">
        <f>IF(OR($O11="",$F11=""),"",$O11/$F11-1)</f>
        <v/>
      </c>
      <c r="R11" s="14" t="str">
        <f>IF(OR($P11="",$Q11=""),"",$P11-$Q11)</f>
        <v/>
      </c>
      <c r="S11" s="12" t="str">
        <f>IF($C11="","",$C11+90)</f>
        <v/>
      </c>
      <c r="T11" s="13" t="n"/>
      <c r="U11" s="13" t="n"/>
      <c r="V11" s="14" t="str">
        <f>IF(OR($T11="",$E11=""),"",$T11/$E11-1)</f>
        <v/>
      </c>
      <c r="W11" s="14" t="str">
        <f>IF(OR($U11="",$F11=""),"",$U11/$F11-1)</f>
        <v/>
      </c>
      <c r="X11" s="14" t="str">
        <f>IF(OR($V11="",$W11=""),"",$V11-$W11)</f>
        <v/>
      </c>
      <c r="Y11" s="11" t="n"/>
    </row>
    <row r="12" ht="20" customHeight="1">
      <c r="A12" s="11" t="n"/>
      <c r="B12" s="11" t="n"/>
      <c r="C12" s="12" t="n"/>
      <c r="D12" s="11" t="n"/>
      <c r="E12" s="13" t="n"/>
      <c r="F12" s="13" t="n"/>
      <c r="G12" s="12" t="str">
        <f>IF($C12="","",$C12+30)</f>
        <v/>
      </c>
      <c r="H12" s="13" t="n"/>
      <c r="I12" s="13" t="n"/>
      <c r="J12" s="14" t="str">
        <f>IF(OR($H12="",$E12=""),"",$H12/$E12-1)</f>
        <v/>
      </c>
      <c r="K12" s="14" t="str">
        <f>IF(OR($I12="",$F12=""),"",$I12/$F12-1)</f>
        <v/>
      </c>
      <c r="L12" s="14" t="str">
        <f>IF(OR($J12="",$K12=""),"",$J12-$K12)</f>
        <v/>
      </c>
      <c r="M12" s="12" t="str">
        <f>IF($C12="","",$C12+60)</f>
        <v/>
      </c>
      <c r="N12" s="13" t="n"/>
      <c r="O12" s="13" t="n"/>
      <c r="P12" s="14" t="str">
        <f>IF(OR($N12="",$E12=""),"",$N12/$E12-1)</f>
        <v/>
      </c>
      <c r="Q12" s="14" t="str">
        <f>IF(OR($O12="",$F12=""),"",$O12/$F12-1)</f>
        <v/>
      </c>
      <c r="R12" s="14" t="str">
        <f>IF(OR($P12="",$Q12=""),"",$P12-$Q12)</f>
        <v/>
      </c>
      <c r="S12" s="12" t="str">
        <f>IF($C12="","",$C12+90)</f>
        <v/>
      </c>
      <c r="T12" s="13" t="n"/>
      <c r="U12" s="13" t="n"/>
      <c r="V12" s="14" t="str">
        <f>IF(OR($T12="",$E12=""),"",$T12/$E12-1)</f>
        <v/>
      </c>
      <c r="W12" s="14" t="str">
        <f>IF(OR($U12="",$F12=""),"",$U12/$F12-1)</f>
        <v/>
      </c>
      <c r="X12" s="14" t="str">
        <f>IF(OR($V12="",$W12=""),"",$V12-$W12)</f>
        <v/>
      </c>
      <c r="Y12" s="11" t="n"/>
    </row>
    <row r="14">
      <c r="A14" s="4" t="inlineStr">
        <is>
          <t>3 個月總結（實驗結束時看這裡）</t>
        </is>
      </c>
    </row>
    <row r="15">
      <c r="A15" s="15" t="inlineStr">
        <is>
          <t>正式入選檔數</t>
        </is>
      </c>
      <c r="B15" s="16" t="n"/>
      <c r="C15" s="16" t="n"/>
      <c r="D15" s="16" t="n"/>
      <c r="E15" s="16" t="n"/>
      <c r="F15" s="16" t="n"/>
      <c r="G15" s="17" t="n">
        <f>COUNTA(A5:A12)</f>
        <v>0</v>
      </c>
    </row>
    <row r="16">
      <c r="A16" s="15" t="inlineStr">
        <is>
          <t>+90 天跑贏 VOO 的檔數（超額 &gt; 0）</t>
        </is>
      </c>
      <c r="B16" s="16" t="n"/>
      <c r="C16" s="16" t="n"/>
      <c r="D16" s="16" t="n"/>
      <c r="E16" s="16" t="n"/>
      <c r="F16" s="16" t="n"/>
      <c r="G16" s="17" t="n">
        <f>COUNTIF(X5:X12,"&gt;0")</f>
        <v>0</v>
      </c>
    </row>
    <row r="17">
      <c r="A17" s="15" t="inlineStr">
        <is>
          <t>+90 天平均超額報酬</t>
        </is>
      </c>
      <c r="B17" s="16" t="n"/>
      <c r="C17" s="16" t="n"/>
      <c r="D17" s="16" t="n"/>
      <c r="E17" s="16" t="n"/>
      <c r="F17" s="16" t="n"/>
      <c r="G17" s="18" t="str">
        <f>IFERROR(AVERAGE(X5:X12),"")</f>
        <v/>
      </c>
    </row>
  </sheetData>
  <autoFilter ref="A3:Z3"/>
  <mergeCells count="9">
    <mergeCell ref="A16:F16"/>
    <mergeCell ref="A14:Z14"/>
    <mergeCell ref="A1:Z1"/>
    <mergeCell ref="A2:R2"/>
    <mergeCell ref="A4:Z4"/>
    <mergeCell ref="A17:F17"/>
    <mergeCell ref="A1:R1"/>
    <mergeCell ref="A2:Z2"/>
    <mergeCell ref="A15:F15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  <col width="28" customWidth="1" min="8" max="8"/>
    <col width="14" customWidth="1" min="9" max="9"/>
    <col width="14" customWidth="1" min="10" max="10"/>
  </cols>
  <sheetData>
    <row r="1">
      <c r="A1" s="7" t="inlineStr">
        <is>
          <t>預觀察（未達門檻，不算正式入選）— ON Semiconductor（ON）</t>
        </is>
      </c>
    </row>
    <row r="2" ht="30" customHeight="1">
      <c r="A2" s="8" t="inlineStr">
        <is>
          <t>只有 2 位不同買家，距離 5 人門檻還差 3 人。此分頁只做基準記錄；若 30 天窗內再累積到 5 位不同買家，才移入正式清單並以第 5 人申報公開日為進場日。</t>
        </is>
      </c>
    </row>
    <row r="4" ht="24" customHeight="1">
      <c r="A4" s="5" t="inlineStr">
        <is>
          <t>股票</t>
        </is>
      </c>
      <c r="B4" s="6" t="inlineStr">
        <is>
          <t>ON — ON Semiconductor</t>
        </is>
      </c>
    </row>
    <row r="5" ht="24" customHeight="1">
      <c r="A5" s="5" t="inlineStr">
        <is>
          <t>不同買家人數（窗內）</t>
        </is>
      </c>
      <c r="B5" s="6" t="inlineStr">
        <is>
          <t>2 人</t>
        </is>
      </c>
    </row>
    <row r="6" ht="24" customHeight="1">
      <c r="A6" s="5" t="inlineStr">
        <is>
          <t>買家 ①</t>
        </is>
      </c>
      <c r="B6" s="6" t="inlineStr">
        <is>
          <t>Ro Khanna — 2026-09-23 買入，金額區間 $15,001–$50,000（AltIndex 列表）</t>
        </is>
      </c>
    </row>
    <row r="7" ht="24" customHeight="1">
      <c r="A7" s="5" t="inlineStr">
        <is>
          <t>買家 ②</t>
        </is>
      </c>
      <c r="B7" s="6" t="inlineStr">
        <is>
          <t>Gilbert Cisneros — 2026-09-28 買入，金額區間 $15,001–$50,000，2026-10-12 申報</t>
        </is>
      </c>
    </row>
    <row r="8" ht="24" customHeight="1">
      <c r="A8" s="5" t="inlineStr">
        <is>
          <t>本月買入估計總額</t>
        </is>
      </c>
      <c r="B8" s="6" t="inlineStr">
        <is>
          <t>約 $66K 估計、2 筆買入（近 30 天最熱門買入）</t>
        </is>
      </c>
    </row>
    <row r="9" ht="24" customHeight="1">
      <c r="A9" s="5" t="inlineStr">
        <is>
          <t>基準日</t>
        </is>
      </c>
      <c r="B9" s="6" t="inlineStr">
        <is>
          <t>2026-10-27 收盤（起始查核基準，不是正式進場日）</t>
        </is>
      </c>
    </row>
    <row r="10" ht="24" customHeight="1">
      <c r="A10" s="5" t="inlineStr">
        <is>
          <t>注意</t>
        </is>
      </c>
      <c r="B10" s="6" t="inlineStr">
        <is>
          <t>兩位買家都屬高頻交易申報者（見規則頁噪音警告），此預觀察的訊號強度本身就偏弱 — 記錄它主要是為了不漏掉後續是否累積成集群。</t>
        </is>
      </c>
    </row>
    <row r="12">
      <c r="A12" s="9" t="inlineStr">
        <is>
          <t>基準 / 時點</t>
        </is>
      </c>
      <c r="B12" s="9" t="inlineStr">
        <is>
          <t>日期</t>
        </is>
      </c>
      <c r="C12" s="9" t="inlineStr">
        <is>
          <t>ON 收盤 ($)</t>
        </is>
      </c>
      <c r="D12" s="9" t="inlineStr">
        <is>
          <t>VOO 收盤 ($)</t>
        </is>
      </c>
      <c r="E12" s="9" t="inlineStr">
        <is>
          <t>ON 報酬</t>
        </is>
      </c>
      <c r="F12" s="9" t="inlineStr">
        <is>
          <t>VOO 報酬</t>
        </is>
      </c>
      <c r="G12" s="9" t="inlineStr">
        <is>
          <t>超額 (ON − VOO)</t>
        </is>
      </c>
      <c r="H12" s="9" t="inlineStr">
        <is>
          <t>狀態</t>
        </is>
      </c>
    </row>
    <row r="13" ht="36" customHeight="1">
      <c r="A13" s="5" t="inlineStr">
        <is>
          <t>基準日</t>
        </is>
      </c>
      <c r="B13" s="12" t="n">
        <v>46322</v>
      </c>
      <c r="C13" s="19" t="n">
        <v>78.67</v>
      </c>
      <c r="D13" s="19" t="n">
        <v>707.52</v>
      </c>
      <c r="E13" s="20" t="n">
        <f>IF(OR(C13="",$C$13=""),"",C13/$C$13-1)</f>
        <v>0</v>
      </c>
      <c r="F13" s="20" t="n">
        <f>IF(OR(D13="",$D$13=""),"",D13/$D$13-1)</f>
        <v>0</v>
      </c>
      <c r="G13" s="20" t="n">
        <f>IF(OR(E13="",F13=""),"",E13-F13)</f>
        <v>0</v>
      </c>
      <c r="H13" s="11" t="inlineStr">
        <is>
          <t>基準（已核實收盤）</t>
        </is>
      </c>
    </row>
    <row r="14" ht="36" customHeight="1">
      <c r="A14" s="5" t="inlineStr">
        <is>
          <t>+30 天</t>
        </is>
      </c>
      <c r="B14" s="12" t="n">
        <v>46353</v>
      </c>
      <c r="C14" s="21" t="n"/>
      <c r="D14" s="21" t="n"/>
      <c r="E14" s="20" t="str">
        <f>IF(OR(C14="",$C$13=""),"",C14/$C$13-1)</f>
        <v/>
      </c>
      <c r="F14" s="20" t="str">
        <f>IF(OR(D14="",$D$13=""),"",D14/$D$13-1)</f>
        <v/>
      </c>
      <c r="G14" s="20" t="str">
        <f>IF(OR(E14="",F14=""),"",E14-F14)</f>
        <v/>
      </c>
      <c r="H14" s="11" t="inlineStr">
        <is>
          <t>待填 — 到期日填當日收盤</t>
        </is>
      </c>
    </row>
    <row r="15" ht="36" customHeight="1">
      <c r="A15" s="5" t="inlineStr">
        <is>
          <t>+60 天</t>
        </is>
      </c>
      <c r="B15" s="12" t="n">
        <f>B13+60</f>
        <v>46382</v>
      </c>
      <c r="C15" s="21" t="n"/>
      <c r="D15" s="21" t="n"/>
      <c r="E15" s="20" t="str">
        <f>IF(OR(C15="",$C$13=""),"",C15/$C$13-1)</f>
        <v/>
      </c>
      <c r="F15" s="20" t="str">
        <f>IF(OR(D15="",$D$13=""),"",D15/$D$13-1)</f>
        <v/>
      </c>
      <c r="G15" s="20" t="str">
        <f>IF(OR(E15="",F15=""),"",E15-F15)</f>
        <v/>
      </c>
      <c r="H15" s="11" t="inlineStr">
        <is>
          <t>待填 — 12-26 為週六，填下一個交易日收盤</t>
        </is>
      </c>
    </row>
    <row r="16" ht="36" customHeight="1">
      <c r="A16" s="5" t="inlineStr">
        <is>
          <t>+90 天／實驗結束</t>
        </is>
      </c>
      <c r="B16" s="12" t="n">
        <v>46415</v>
      </c>
      <c r="C16" s="21" t="n"/>
      <c r="D16" s="21" t="n"/>
      <c r="E16" s="20" t="str">
        <f>IF(OR(C16="",$C$13=""),"",C16/$C$13-1)</f>
        <v/>
      </c>
      <c r="F16" s="20" t="str">
        <f>IF(OR(D16="",$D$13=""),"",D16/$D$13-1)</f>
        <v/>
      </c>
      <c r="G16" s="20" t="str">
        <f>IF(OR(E16="",F16=""),"",E16-F16)</f>
        <v/>
      </c>
      <c r="H16" s="11" t="inlineStr">
        <is>
          <t>待填 — 實驗於 2027-01-28 結束，以此日計 +90 天</t>
        </is>
      </c>
    </row>
  </sheetData>
  <mergeCells count="9">
    <mergeCell ref="B7:J7"/>
    <mergeCell ref="A1:J1"/>
    <mergeCell ref="B5:J5"/>
    <mergeCell ref="B10:J10"/>
    <mergeCell ref="B9:J9"/>
    <mergeCell ref="B8:J8"/>
    <mergeCell ref="B4:J4"/>
    <mergeCell ref="A2:J2"/>
    <mergeCell ref="B6:J6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7" t="inlineStr">
        <is>
          <t>排除與噪音 — 看起來像集群、其實不是</t>
        </is>
      </c>
    </row>
    <row r="2">
      <c r="A2" s="22" t="inlineStr">
        <is>
          <t>這一頁記錄被門檻擋下的例子，避免之後重複誤判。</t>
        </is>
      </c>
    </row>
    <row r="4" ht="30" customHeight="1">
      <c r="A4" s="5" t="inlineStr">
        <is>
          <t>股票</t>
        </is>
      </c>
      <c r="B4" s="6" t="inlineStr">
        <is>
          <t>NXPI — NXP Semiconductors</t>
        </is>
      </c>
    </row>
    <row r="5" ht="30" customHeight="1">
      <c r="A5" s="5" t="inlineStr">
        <is>
          <t>表面現象</t>
        </is>
      </c>
      <c r="B5" s="6" t="inlineStr">
        <is>
          <t>近 30 天 2 筆買入、估計 $41K，本月第二熱門 — 乍看像有人在買。</t>
        </is>
      </c>
    </row>
    <row r="6" ht="52" customHeight="1">
      <c r="A6" s="5" t="inlineStr">
        <is>
          <t>為何排除</t>
        </is>
      </c>
      <c r="B6" s="6" t="inlineStr">
        <is>
          <t>2 筆買入全部來自同一位議員 Gilbert Cisneros：
• 2026-09-09 買入 $15,001–$50,000
• 2026-09-17 買入 $1,001–$15,000
• 兩筆皆於 2026-10-12 申報
→ 不同買家人數 = 1 人，不是集群。同一人分兩筆買，不會因為筆數多就變成多人共識。</t>
        </is>
      </c>
    </row>
    <row r="7" ht="30" customHeight="1">
      <c r="A7" s="5" t="inlineStr">
        <is>
          <t>基準價（僅供參考）</t>
        </is>
      </c>
      <c r="B7" s="6" t="inlineStr">
        <is>
          <t>NXPI 2026-10-27 收盤 $253.50。不做 +30/+60/+90 追蹤，因為它從未入選。</t>
        </is>
      </c>
    </row>
    <row r="8" ht="30" customHeight="1">
      <c r="A8" s="5" t="inlineStr">
        <is>
          <t>事件風險註記</t>
        </is>
      </c>
      <c r="B8" s="6" t="inlineStr">
        <is>
          <t>NXPI 於 2026-10-27 收盤後公布財報，2026-10-28 盤前約跌 7.6%。這是財報事件風險，與國會集群訊號無關 — 也提醒：單一股票的跳空風險遠大於指數。</t>
        </is>
      </c>
    </row>
    <row r="9" ht="30" customHeight="1">
      <c r="A9" s="5" t="inlineStr">
        <is>
          <t>通用排除清單</t>
        </is>
      </c>
      <c r="B9" s="6" t="inlineStr">
        <is>
          <t>重複申報／同一議員重複買入／配偶子女線併計／債券、ETF、基金／期權另列。高頻申報者（Cisneros 2026 年 795 筆、Khanna 亦活躍）的買入權重最低。</t>
        </is>
      </c>
    </row>
    <row r="10" ht="30" customHeight="1">
      <c r="A10" s="5" t="inlineStr">
        <is>
          <t>PEP 備註</t>
        </is>
      </c>
      <c r="B10" s="6" t="inlineStr">
        <is>
          <t>PepsiCo（PEP）本月 $33K、僅 1 筆買入 — 單人單筆，不列預觀察、不追蹤。</t>
        </is>
      </c>
    </row>
  </sheetData>
  <mergeCells count="2">
    <mergeCell ref="A2:B2"/>
    <mergeCell ref="A1:B1"/>
  </mergeCells>
  <pageMargins left="0.4" right="0.4" top="0.5" bottom="0.5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0" customWidth="1" min="3" max="3"/>
    <col width="28" customWidth="1" min="4" max="4"/>
    <col width="44" customWidth="1" min="5" max="5"/>
    <col width="26" customWidth="1" min="6" max="6"/>
  </cols>
  <sheetData>
    <row r="1">
      <c r="A1" s="7" t="inlineStr">
        <is>
          <t>每週更新紀錄 — 每週查一次，只記達標與接近達標者</t>
        </is>
      </c>
    </row>
    <row r="2" ht="30" customHeight="1">
      <c r="A2" s="8" t="inlineStr">
        <is>
          <t>操作：查 Capitol Trades / AltIndex 近 30 天申報 → 數「不同買家人數」（同一人只算一次）→ ≥5 人才抄進正式清單；3–4 人可記在這裡備忘；≤2 人不用記。黃色格為輸入格。</t>
        </is>
      </c>
    </row>
    <row r="3">
      <c r="A3" s="9" t="inlineStr">
        <is>
          <t>查核日期</t>
        </is>
      </c>
      <c r="B3" s="9" t="inlineStr">
        <is>
          <t>近30天申報總筆數</t>
        </is>
      </c>
      <c r="C3" s="9" t="inlineStr">
        <is>
          <t>新達標 (≥5人) 代號</t>
        </is>
      </c>
      <c r="D3" s="9" t="inlineStr">
        <is>
          <t>接近達標 (3–4人) 代號與人數</t>
        </is>
      </c>
      <c r="E3" s="9" t="inlineStr">
        <is>
          <t>本週備註</t>
        </is>
      </c>
      <c r="F3" s="9" t="inlineStr">
        <is>
          <t>查核來源</t>
        </is>
      </c>
    </row>
    <row r="4" ht="36" customHeight="1">
      <c r="A4" s="23" t="n">
        <v>46323</v>
      </c>
      <c r="B4" s="6" t="n">
        <v>198</v>
      </c>
      <c r="C4" s="6" t="inlineStr">
        <is>
          <t>無（0 檔達標）</t>
        </is>
      </c>
      <c r="D4" s="6" t="inlineStr">
        <is>
          <t>無 — 最高僅 ON 2 人</t>
        </is>
      </c>
      <c r="E4" s="6" t="inlineStr">
        <is>
          <t>起始查核：買入 104 筆、賣出 94 筆。ON 列預觀察；NXPI 排除（2 筆皆 Cisneros）。</t>
        </is>
      </c>
      <c r="F4" s="6" t="inlineStr">
        <is>
          <t>AltIndex（2026-10-28 更新）</t>
        </is>
      </c>
    </row>
    <row r="5" ht="22" customHeight="1">
      <c r="A5" s="24" t="n"/>
      <c r="B5" s="25" t="n"/>
      <c r="C5" s="25" t="n"/>
      <c r="D5" s="25" t="n"/>
      <c r="E5" s="25" t="n"/>
      <c r="F5" s="25" t="n"/>
    </row>
    <row r="6" ht="22" customHeight="1">
      <c r="A6" s="24" t="n"/>
      <c r="B6" s="25" t="n"/>
      <c r="C6" s="25" t="n"/>
      <c r="D6" s="25" t="n"/>
      <c r="E6" s="25" t="n"/>
      <c r="F6" s="25" t="n"/>
    </row>
    <row r="7" ht="22" customHeight="1">
      <c r="A7" s="24" t="n"/>
      <c r="B7" s="25" t="n"/>
      <c r="C7" s="25" t="n"/>
      <c r="D7" s="25" t="n"/>
      <c r="E7" s="25" t="n"/>
      <c r="F7" s="25" t="n"/>
    </row>
    <row r="8" ht="22" customHeight="1">
      <c r="A8" s="24" t="n"/>
      <c r="B8" s="25" t="n"/>
      <c r="C8" s="25" t="n"/>
      <c r="D8" s="25" t="n"/>
      <c r="E8" s="25" t="n"/>
      <c r="F8" s="25" t="n"/>
    </row>
    <row r="9" ht="22" customHeight="1">
      <c r="A9" s="24" t="n"/>
      <c r="B9" s="25" t="n"/>
      <c r="C9" s="25" t="n"/>
      <c r="D9" s="25" t="n"/>
      <c r="E9" s="25" t="n"/>
      <c r="F9" s="25" t="n"/>
    </row>
    <row r="10" ht="22" customHeight="1">
      <c r="A10" s="24" t="n"/>
      <c r="B10" s="25" t="n"/>
      <c r="C10" s="25" t="n"/>
      <c r="D10" s="25" t="n"/>
      <c r="E10" s="25" t="n"/>
      <c r="F10" s="25" t="n"/>
    </row>
    <row r="11" ht="22" customHeight="1">
      <c r="A11" s="24" t="n"/>
      <c r="B11" s="25" t="n"/>
      <c r="C11" s="25" t="n"/>
      <c r="D11" s="25" t="n"/>
      <c r="E11" s="25" t="n"/>
      <c r="F11" s="25" t="n"/>
    </row>
    <row r="12" ht="22" customHeight="1">
      <c r="A12" s="24" t="n"/>
      <c r="B12" s="25" t="n"/>
      <c r="C12" s="25" t="n"/>
      <c r="D12" s="25" t="n"/>
      <c r="E12" s="25" t="n"/>
      <c r="F12" s="25" t="n"/>
    </row>
    <row r="13" ht="22" customHeight="1">
      <c r="A13" s="24" t="n"/>
      <c r="B13" s="25" t="n"/>
      <c r="C13" s="25" t="n"/>
      <c r="D13" s="25" t="n"/>
      <c r="E13" s="25" t="n"/>
      <c r="F13" s="25" t="n"/>
    </row>
    <row r="14" ht="22" customHeight="1">
      <c r="A14" s="24" t="n"/>
      <c r="B14" s="25" t="n"/>
      <c r="C14" s="25" t="n"/>
      <c r="D14" s="25" t="n"/>
      <c r="E14" s="25" t="n"/>
      <c r="F14" s="25" t="n"/>
    </row>
    <row r="15" ht="22" customHeight="1">
      <c r="A15" s="24" t="n"/>
      <c r="B15" s="25" t="n"/>
      <c r="C15" s="25" t="n"/>
      <c r="D15" s="25" t="n"/>
      <c r="E15" s="25" t="n"/>
      <c r="F15" s="25" t="n"/>
    </row>
    <row r="16" ht="22" customHeight="1">
      <c r="A16" s="24" t="n"/>
      <c r="B16" s="25" t="n"/>
      <c r="C16" s="25" t="n"/>
      <c r="D16" s="25" t="n"/>
      <c r="E16" s="25" t="n"/>
      <c r="F16" s="25" t="n"/>
    </row>
  </sheetData>
  <mergeCells count="2">
    <mergeCell ref="A2:F2"/>
    <mergeCell ref="A1:F1"/>
  </mergeCells>
  <pageMargins left="0.4" right="0.4" top="0.5" bottom="0.5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86" customWidth="1" min="2" max="2"/>
  </cols>
  <sheetData>
    <row r="1">
      <c r="A1" s="7" t="inlineStr">
        <is>
          <t>背景數據 — 為什麼要這樣設計這個實驗</t>
        </is>
      </c>
    </row>
    <row r="2">
      <c r="A2" s="2" t="inlineStr">
        <is>
          <t>Equibles 2026 年記分卡（交易期間 2026-01-01 至 2026-10-16，2026-10-22 讀取）</t>
        </is>
      </c>
    </row>
    <row r="4" ht="44" customHeight="1">
      <c r="A4" s="5" t="inlineStr">
        <is>
          <t>跑贏比例</t>
        </is>
      </c>
      <c r="B4" s="6" t="inlineStr">
        <is>
          <t>在有計分的國會買入中，只有 39% 從「交易日」到 2026-10-26 收盤跑贏 S&amp;P 500。</t>
        </is>
      </c>
    </row>
    <row r="5" ht="44" customHeight="1">
      <c r="A5" s="5" t="inlineStr">
        <is>
          <t>中位數落後</t>
        </is>
      </c>
      <c r="B5" s="6" t="inlineStr">
        <is>
          <t>中位數買入落後大盤 5.5 個百分點。</t>
        </is>
      </c>
    </row>
    <row r="6" ht="44" customHeight="1">
      <c r="A6" s="5" t="inlineStr">
        <is>
          <t>平均表現</t>
        </is>
      </c>
      <c r="B6" s="6" t="inlineStr">
        <is>
          <t>平均有計分買入 +8.9%，同期 S&amp;P 500 +11.2%（相同天數比較）— 平均而言跟買是跑輸的。</t>
        </is>
      </c>
    </row>
    <row r="7" ht="44" customHeight="1">
      <c r="A7" s="5" t="inlineStr">
        <is>
          <t>最熱門 ≠ 最賺</t>
        </is>
      </c>
      <c r="B7" s="6" t="inlineStr">
        <is>
          <t>Microsoft（MSFT）是 2026 年最多議員買入的股票（13 人買入），但同時也有 15 人賣出。熱門本身不代表方向一致。</t>
        </is>
      </c>
    </row>
    <row r="8" ht="44" customHeight="1">
      <c r="A8" s="5" t="inlineStr">
        <is>
          <t>對本實驗的含意 ①</t>
        </is>
      </c>
      <c r="B8" s="6" t="inlineStr">
        <is>
          <t>就算從交易日起算，多數國會買入都跑輸大盤；而一般人最早只能從申報公開日（最遲晚 45 天）起算，起跑線更差。這正是本表堅持用公開日進場價的原因 — 用交易日算出來的成績，你拿不到。</t>
        </is>
      </c>
    </row>
    <row r="9" ht="44" customHeight="1">
      <c r="A9" s="5" t="inlineStr">
        <is>
          <t>對本實驗的含意 ②</t>
        </is>
      </c>
      <c r="B9" s="6" t="inlineStr">
        <is>
          <t>所以門檻要嚴（≥5 人）、期間要夠長（3 個月）、判定要硬（+90 天超額 &gt; 0 才算贏）。如果這樣測下來還是跑輸，結論就是放棄這個訊號，不再花錢買付費整理工具。</t>
        </is>
      </c>
    </row>
    <row r="10" ht="44" customHeight="1">
      <c r="A10" s="5" t="inlineStr">
        <is>
          <t>申報制度限制</t>
        </is>
      </c>
      <c r="B10" s="6" t="inlineStr">
        <is>
          <t>STOCK Act 要求 &gt;$1,000 的交易在 45 天內申報；金額只公布區間（如 $15,001–$50,000），且看不出是本人、配偶還是顧問的決定。所有整理工具都受同一限制。</t>
        </is>
      </c>
    </row>
  </sheetData>
  <mergeCells count="2">
    <mergeCell ref="A2:B2"/>
    <mergeCell ref="A1:B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Muse</dc:creator>
  <dc:title xmlns:dc="http://purl.org/dc/elements/1.1/">國會跟單觀察清單（不下單）</dc:title>
  <dc:description xmlns:dc="http://purl.org/dc/elements/1.1/">Paper-only observation: congressional cluster buys vs VOO, 2026-10-28 to 2027-01-28. No real orders.</dc:description>
  <dcterms:created xmlns:dcterms="http://purl.org/dc/terms/" xmlns:xsi="http://www.w3.org/2001/XMLSchema-instance" xsi:type="dcterms:W3CDTF">2026-10-28T13:03:13+00:00Z</dcterms:created>
  <dcterms:modified xmlns:dcterms="http://purl.org/dc/terms/" xmlns:xsi="http://www.w3.org/2001/XMLSchema-instance" xsi:type="dcterms:W3CDTF">2026-10-28T13:03:13+00:00Z</dcterms:modified>
</cp:coreProperties>
</file>